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<sst xmlns="http://schemas.openxmlformats.org/spreadsheetml/2006/main" count="89" uniqueCount="56">
  <si>
    <t>Table 5-3.  Nd isotopic data for Arabian shield ophiolites</t>
  </si>
  <si>
    <t>Sample #</t>
  </si>
  <si>
    <t>Unit</t>
  </si>
  <si>
    <t>Assigned age (Ma)</t>
  </si>
  <si>
    <t>Terrane</t>
  </si>
  <si>
    <t>Sm</t>
  </si>
  <si>
    <t>Nd</t>
  </si>
  <si>
    <r>
      <t>147</t>
    </r>
    <r>
      <rPr>
        <b/>
        <sz val="8"/>
        <rFont val="Calibri"/>
        <family val="2"/>
      </rPr>
      <t>Sm/</t>
    </r>
    <r>
      <rPr>
        <b/>
        <vertAlign val="superscript"/>
        <sz val="8"/>
        <rFont val="Calibri"/>
        <family val="2"/>
      </rPr>
      <t>144</t>
    </r>
    <r>
      <rPr>
        <b/>
        <sz val="8"/>
        <rFont val="Calibri"/>
        <family val="2"/>
      </rPr>
      <t>Nd</t>
    </r>
  </si>
  <si>
    <r>
      <t>143</t>
    </r>
    <r>
      <rPr>
        <b/>
        <sz val="8"/>
        <rFont val="Calibri"/>
        <family val="2"/>
      </rPr>
      <t>Nd/</t>
    </r>
    <r>
      <rPr>
        <b/>
        <vertAlign val="superscript"/>
        <sz val="8"/>
        <rFont val="Calibri"/>
        <family val="2"/>
      </rPr>
      <t>144</t>
    </r>
    <r>
      <rPr>
        <b/>
        <sz val="8"/>
        <rFont val="Calibri"/>
        <family val="2"/>
      </rPr>
      <t>Nd</t>
    </r>
  </si>
  <si>
    <t>Initial 143Nd/144Nd</t>
  </si>
  <si>
    <t>Initial etNd</t>
  </si>
  <si>
    <t>Goldstein model age</t>
  </si>
  <si>
    <t>DePaolo model age</t>
  </si>
  <si>
    <t>Author</t>
  </si>
  <si>
    <t>SA03-149</t>
  </si>
  <si>
    <t>Thrawah ophiolite (gabbro)</t>
  </si>
  <si>
    <t>777 ± 17</t>
  </si>
  <si>
    <t>Hijaz terrane</t>
  </si>
  <si>
    <t>Hargrove and others, 2006</t>
  </si>
  <si>
    <t>J al Wask hb gabbro</t>
  </si>
  <si>
    <t>Midyan</t>
  </si>
  <si>
    <t>Claesson and others, 1984</t>
  </si>
  <si>
    <t>J Ess cpx gabbro</t>
  </si>
  <si>
    <t>J Ess hb cpx gabbro</t>
  </si>
  <si>
    <t>780 ± 11</t>
  </si>
  <si>
    <t>YV 23</t>
  </si>
  <si>
    <t>Ar Ridayniyah gneiss</t>
  </si>
  <si>
    <t>Ad Dawadimi</t>
  </si>
  <si>
    <t>Duyverman and others, 1982</t>
  </si>
  <si>
    <t>YV 30</t>
  </si>
  <si>
    <t>F4</t>
  </si>
  <si>
    <t>Amphibolite</t>
  </si>
  <si>
    <t>West Yemen</t>
  </si>
  <si>
    <t>Whitehouse and others, 2001</t>
  </si>
  <si>
    <t>F6</t>
  </si>
  <si>
    <t>Granite</t>
  </si>
  <si>
    <t>F22</t>
  </si>
  <si>
    <t>F23</t>
  </si>
  <si>
    <t>Gneiss</t>
  </si>
  <si>
    <t>Long</t>
  </si>
  <si>
    <t>Lat</t>
  </si>
  <si>
    <t>S09-007</t>
  </si>
  <si>
    <t>Halaban ophiolite diorite</t>
  </si>
  <si>
    <t>Cox, 2009</t>
  </si>
  <si>
    <t>S09-008</t>
  </si>
  <si>
    <t>S09-045</t>
  </si>
  <si>
    <t>Jabal Tays ophilite trodnhjemite</t>
  </si>
  <si>
    <t>S09-088</t>
  </si>
  <si>
    <t>S09-125</t>
  </si>
  <si>
    <t>Jabal Tays ophilite trondhjemite</t>
  </si>
  <si>
    <t>Jabal Tays  ophiolite gabbro</t>
  </si>
  <si>
    <t>S09-115</t>
  </si>
  <si>
    <t>S09-108</t>
  </si>
  <si>
    <t>S09-085</t>
  </si>
  <si>
    <t>Jabal Tays ophiolite felsic dike</t>
  </si>
  <si>
    <t>~695-675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</si>
</sst>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164" fontId="4" fillId="33" borderId="13" xfId="0" applyNumberFormat="1" applyFont="1" applyFill="1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center" vertical="top" wrapText="1"/>
    </xf>
    <xf numFmtId="165" fontId="4" fillId="33" borderId="13" xfId="0" applyNumberFormat="1" applyFont="1" applyFill="1" applyBorder="1" applyAlignment="1">
      <alignment horizontal="center" vertical="top" wrapText="1"/>
    </xf>
    <xf numFmtId="2" fontId="4" fillId="33" borderId="13" xfId="0" applyNumberFormat="1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164" fontId="5" fillId="33" borderId="13" xfId="0" applyNumberFormat="1" applyFont="1" applyFill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horizontal="center" vertical="top" wrapText="1"/>
    </xf>
    <xf numFmtId="165" fontId="5" fillId="33" borderId="13" xfId="0" applyNumberFormat="1" applyFont="1" applyFill="1" applyBorder="1" applyAlignment="1">
      <alignment horizontal="center" vertical="top" wrapText="1"/>
    </xf>
    <xf numFmtId="2" fontId="5" fillId="33" borderId="13" xfId="0" applyNumberFormat="1" applyFont="1" applyFill="1" applyBorder="1" applyAlignment="1">
      <alignment horizontal="center" vertical="top" wrapText="1"/>
    </xf>
    <xf numFmtId="1" fontId="5" fillId="33" borderId="13" xfId="0" applyNumberFormat="1" applyFont="1" applyFill="1" applyBorder="1" applyAlignment="1">
      <alignment horizontal="center" vertical="top" wrapText="1"/>
    </xf>
    <xf numFmtId="1" fontId="4" fillId="33" borderId="13" xfId="0" applyNumberFormat="1" applyFont="1" applyFill="1" applyBorder="1" applyAlignment="1">
      <alignment horizontal="center" vertical="top" wrapText="1"/>
    </xf>
    <xf numFmtId="166" fontId="4" fillId="33" borderId="13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33" borderId="13" xfId="0" applyFont="1" applyFill="1" applyBorder="1" applyAlignment="1">
      <alignment horizontal="center" vertical="top"/>
    </xf>
    <xf numFmtId="164" fontId="4" fillId="33" borderId="13" xfId="0" applyNumberFormat="1" applyFont="1" applyFill="1" applyBorder="1" applyAlignment="1">
      <alignment horizontal="center" vertical="top"/>
    </xf>
    <xf numFmtId="0" fontId="4" fillId="33" borderId="13" xfId="0" applyNumberFormat="1" applyFont="1" applyFill="1" applyBorder="1" applyAlignment="1">
      <alignment horizontal="center" vertical="top"/>
    </xf>
    <xf numFmtId="165" fontId="4" fillId="33" borderId="13" xfId="0" applyNumberFormat="1" applyFont="1" applyFill="1" applyBorder="1" applyAlignment="1">
      <alignment horizontal="center" vertical="top"/>
    </xf>
    <xf numFmtId="2" fontId="4" fillId="33" borderId="13" xfId="0" applyNumberFormat="1" applyFont="1" applyFill="1" applyBorder="1" applyAlignment="1">
      <alignment horizontal="center" vertical="top"/>
    </xf>
    <xf numFmtId="0" fontId="39" fillId="0" borderId="13" xfId="0" applyFont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top" wrapText="1"/>
    </xf>
    <xf numFmtId="164" fontId="4" fillId="33" borderId="14" xfId="0" applyNumberFormat="1" applyFont="1" applyFill="1" applyBorder="1" applyAlignment="1">
      <alignment horizontal="center" vertical="top" wrapText="1"/>
    </xf>
    <xf numFmtId="49" fontId="4" fillId="33" borderId="14" xfId="0" applyNumberFormat="1" applyFont="1" applyFill="1" applyBorder="1" applyAlignment="1">
      <alignment horizontal="center" vertical="top" wrapText="1"/>
    </xf>
    <xf numFmtId="165" fontId="4" fillId="33" borderId="14" xfId="0" applyNumberFormat="1" applyFont="1" applyFill="1" applyBorder="1" applyAlignment="1">
      <alignment horizontal="center" vertical="top" wrapText="1"/>
    </xf>
    <xf numFmtId="2" fontId="4" fillId="33" borderId="1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90" zoomScaleNormal="90" zoomScalePageLayoutView="0" workbookViewId="0" topLeftCell="A1">
      <selection activeCell="S5" sqref="S5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7.140625" style="0" customWidth="1"/>
    <col min="4" max="4" width="8.28125" style="0" customWidth="1"/>
    <col min="5" max="5" width="9.140625" style="0" customWidth="1"/>
    <col min="6" max="6" width="8.28125" style="0" customWidth="1"/>
    <col min="7" max="7" width="5.421875" style="0" customWidth="1"/>
    <col min="8" max="8" width="5.28125" style="0" customWidth="1"/>
    <col min="12" max="12" width="6.57421875" style="0" customWidth="1"/>
    <col min="13" max="13" width="8.7109375" style="0" customWidth="1"/>
    <col min="14" max="14" width="9.00390625" style="0" customWidth="1"/>
  </cols>
  <sheetData>
    <row r="1" spans="1:15" ht="15.75" thickBot="1">
      <c r="A1" s="26" t="s">
        <v>0</v>
      </c>
      <c r="B1" s="27"/>
      <c r="C1" s="28"/>
      <c r="D1" s="27"/>
      <c r="E1" s="27"/>
      <c r="F1" s="29"/>
      <c r="G1" s="29"/>
      <c r="H1" s="29"/>
      <c r="I1" s="30"/>
      <c r="J1" s="31"/>
      <c r="K1" s="31"/>
      <c r="L1" s="31"/>
      <c r="M1" s="31"/>
      <c r="N1" s="31"/>
      <c r="O1" s="32"/>
    </row>
    <row r="2" spans="1:15" ht="34.5" thickBot="1">
      <c r="A2" s="1" t="s">
        <v>1</v>
      </c>
      <c r="B2" s="2" t="s">
        <v>39</v>
      </c>
      <c r="C2" s="2" t="s">
        <v>40</v>
      </c>
      <c r="D2" s="2" t="s">
        <v>2</v>
      </c>
      <c r="E2" s="3" t="s">
        <v>3</v>
      </c>
      <c r="F2" s="2" t="s">
        <v>4</v>
      </c>
      <c r="G2" s="2" t="s">
        <v>5</v>
      </c>
      <c r="H2" s="2" t="s">
        <v>6</v>
      </c>
      <c r="I2" s="4" t="s">
        <v>7</v>
      </c>
      <c r="J2" s="4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5" t="s">
        <v>13</v>
      </c>
    </row>
    <row r="3" spans="1:15" ht="33.75">
      <c r="A3" s="33" t="s">
        <v>14</v>
      </c>
      <c r="B3" s="34">
        <v>39.395</v>
      </c>
      <c r="C3" s="34">
        <v>22.6405</v>
      </c>
      <c r="D3" s="35" t="s">
        <v>15</v>
      </c>
      <c r="E3" s="33" t="s">
        <v>16</v>
      </c>
      <c r="F3" s="33" t="s">
        <v>17</v>
      </c>
      <c r="G3" s="33">
        <v>0.71</v>
      </c>
      <c r="H3" s="33">
        <v>1.32</v>
      </c>
      <c r="I3" s="34">
        <v>0.325</v>
      </c>
      <c r="J3" s="36">
        <v>0.513643</v>
      </c>
      <c r="K3" s="36">
        <f>J3-I3*(EXP(0.00000000000654*777000000)-1)</f>
        <v>0.5119872832342867</v>
      </c>
      <c r="L3" s="37">
        <f>(K3/(0.512638-(0.1967*(EXP(0.00000000000654*777000000)-1)))-1)*10000</f>
        <v>6.867656465514571</v>
      </c>
      <c r="M3" s="33"/>
      <c r="N3" s="33"/>
      <c r="O3" s="33" t="s">
        <v>18</v>
      </c>
    </row>
    <row r="4" spans="1:15" ht="33.75">
      <c r="A4" s="11">
        <v>175408</v>
      </c>
      <c r="B4" s="12">
        <v>37.9252</v>
      </c>
      <c r="C4" s="12">
        <v>25.2273</v>
      </c>
      <c r="D4" s="11" t="s">
        <v>19</v>
      </c>
      <c r="E4" s="13">
        <v>743</v>
      </c>
      <c r="F4" s="11" t="s">
        <v>20</v>
      </c>
      <c r="G4" s="11">
        <v>1.791</v>
      </c>
      <c r="H4" s="11">
        <v>5.137</v>
      </c>
      <c r="I4" s="12">
        <v>0.2107</v>
      </c>
      <c r="J4" s="14">
        <v>0.513087</v>
      </c>
      <c r="K4" s="14">
        <f>J4-I4*(EXP(0.00000000000654*743000000)-1)</f>
        <v>0.5120606707857523</v>
      </c>
      <c r="L4" s="15">
        <f>(K4/(0.512638-(0.1967*(EXP(0.00000000000654*743000000)-1)))-1)*10000</f>
        <v>7.4422582079325394</v>
      </c>
      <c r="M4" s="16"/>
      <c r="N4" s="17"/>
      <c r="O4" s="6" t="s">
        <v>21</v>
      </c>
    </row>
    <row r="5" spans="1:15" ht="33.75">
      <c r="A5" s="11">
        <v>175403</v>
      </c>
      <c r="B5" s="12">
        <v>37.7004</v>
      </c>
      <c r="C5" s="12">
        <v>26.3728</v>
      </c>
      <c r="D5" s="11" t="s">
        <v>22</v>
      </c>
      <c r="E5" s="13">
        <v>761</v>
      </c>
      <c r="F5" s="11" t="s">
        <v>20</v>
      </c>
      <c r="G5" s="11">
        <v>0.4383</v>
      </c>
      <c r="H5" s="11">
        <v>0.81</v>
      </c>
      <c r="I5" s="12">
        <v>0.3271</v>
      </c>
      <c r="J5" s="14">
        <v>0.513635</v>
      </c>
      <c r="K5" s="14">
        <f>J5-I5*(EXP(0.00000000000654*761000000)-1)</f>
        <v>0.5120029850745587</v>
      </c>
      <c r="L5" s="15">
        <f>(K5/(0.512638-(0.1967*(EXP(0.00000000000654*761000000)-1)))-1)*10000</f>
        <v>6.769957521295389</v>
      </c>
      <c r="M5" s="16"/>
      <c r="N5" s="17"/>
      <c r="O5" s="6" t="s">
        <v>21</v>
      </c>
    </row>
    <row r="6" spans="1:15" ht="33.75">
      <c r="A6" s="11">
        <v>175578</v>
      </c>
      <c r="B6" s="12">
        <v>37.7004</v>
      </c>
      <c r="C6" s="12">
        <v>26.3728</v>
      </c>
      <c r="D6" s="11" t="s">
        <v>23</v>
      </c>
      <c r="E6" s="8" t="s">
        <v>24</v>
      </c>
      <c r="F6" s="11" t="s">
        <v>20</v>
      </c>
      <c r="G6" s="11">
        <v>1.322</v>
      </c>
      <c r="H6" s="11">
        <v>4.244</v>
      </c>
      <c r="I6" s="12">
        <v>0.1882</v>
      </c>
      <c r="J6" s="14">
        <v>0.512935</v>
      </c>
      <c r="K6" s="14">
        <f>J6-I6*(EXP(0.00000000000654*780000000)-1)</f>
        <v>0.5119725012980076</v>
      </c>
      <c r="L6" s="15">
        <f>(K6/(0.512638-(0.1967*(EXP(0.00000000000654*780000000)-1)))-1)*10000</f>
        <v>6.654606487621617</v>
      </c>
      <c r="M6" s="16"/>
      <c r="N6" s="17"/>
      <c r="O6" s="6" t="s">
        <v>21</v>
      </c>
    </row>
    <row r="7" spans="1:15" ht="33.75">
      <c r="A7" s="6" t="s">
        <v>25</v>
      </c>
      <c r="B7" s="7">
        <v>24.2</v>
      </c>
      <c r="C7" s="7">
        <v>44.38</v>
      </c>
      <c r="D7" s="11" t="s">
        <v>26</v>
      </c>
      <c r="E7" s="13">
        <v>668</v>
      </c>
      <c r="F7" s="6" t="s">
        <v>27</v>
      </c>
      <c r="G7" s="10">
        <v>0.68</v>
      </c>
      <c r="H7" s="10">
        <v>4.13</v>
      </c>
      <c r="I7" s="7">
        <v>0.099</v>
      </c>
      <c r="J7" s="9">
        <v>0.5124</v>
      </c>
      <c r="K7" s="9">
        <v>0.511966550599859</v>
      </c>
      <c r="L7" s="18">
        <v>3.7078203418272615</v>
      </c>
      <c r="M7" s="17">
        <v>999</v>
      </c>
      <c r="N7" s="17">
        <v>861</v>
      </c>
      <c r="O7" s="6" t="s">
        <v>28</v>
      </c>
    </row>
    <row r="8" spans="1:15" ht="33.75">
      <c r="A8" s="6" t="s">
        <v>29</v>
      </c>
      <c r="B8" s="7">
        <v>24.2</v>
      </c>
      <c r="C8" s="7">
        <v>44.38</v>
      </c>
      <c r="D8" s="11" t="s">
        <v>26</v>
      </c>
      <c r="E8" s="13">
        <v>668</v>
      </c>
      <c r="F8" s="6" t="s">
        <v>27</v>
      </c>
      <c r="G8" s="10">
        <v>4.65</v>
      </c>
      <c r="H8" s="10">
        <v>36.2</v>
      </c>
      <c r="I8" s="7">
        <v>0.0777</v>
      </c>
      <c r="J8" s="9">
        <v>0.51245</v>
      </c>
      <c r="K8" s="9">
        <v>0.5121098078950409</v>
      </c>
      <c r="L8" s="18">
        <v>6.50703470935321</v>
      </c>
      <c r="M8" s="17">
        <v>787</v>
      </c>
      <c r="N8" s="17">
        <v>675</v>
      </c>
      <c r="O8" s="6" t="s">
        <v>28</v>
      </c>
    </row>
    <row r="9" spans="1:15" ht="45">
      <c r="A9" s="6" t="s">
        <v>30</v>
      </c>
      <c r="B9" s="7">
        <v>43.4167</v>
      </c>
      <c r="C9" s="7">
        <v>15.0167</v>
      </c>
      <c r="D9" s="6" t="s">
        <v>31</v>
      </c>
      <c r="E9" s="13"/>
      <c r="F9" s="6" t="s">
        <v>32</v>
      </c>
      <c r="G9" s="6"/>
      <c r="H9" s="6"/>
      <c r="I9" s="7"/>
      <c r="J9" s="9">
        <v>0.51286</v>
      </c>
      <c r="K9" s="9"/>
      <c r="L9" s="10"/>
      <c r="M9" s="6"/>
      <c r="N9" s="6"/>
      <c r="O9" s="6" t="s">
        <v>33</v>
      </c>
    </row>
    <row r="10" spans="1:15" ht="45">
      <c r="A10" s="6" t="s">
        <v>34</v>
      </c>
      <c r="B10" s="7">
        <v>43.4167</v>
      </c>
      <c r="C10" s="7">
        <v>15.0167</v>
      </c>
      <c r="D10" s="6" t="s">
        <v>35</v>
      </c>
      <c r="E10" s="13"/>
      <c r="F10" s="6" t="s">
        <v>32</v>
      </c>
      <c r="G10" s="6"/>
      <c r="H10" s="6"/>
      <c r="I10" s="7"/>
      <c r="J10" s="9">
        <v>0.51318</v>
      </c>
      <c r="K10" s="9"/>
      <c r="L10" s="10"/>
      <c r="M10" s="6"/>
      <c r="N10" s="6"/>
      <c r="O10" s="6" t="s">
        <v>33</v>
      </c>
    </row>
    <row r="11" spans="1:15" ht="45">
      <c r="A11" s="6" t="s">
        <v>36</v>
      </c>
      <c r="B11" s="7">
        <v>43.3883</v>
      </c>
      <c r="C11" s="7">
        <v>14.9667</v>
      </c>
      <c r="D11" s="6" t="s">
        <v>31</v>
      </c>
      <c r="E11" s="13"/>
      <c r="F11" s="6" t="s">
        <v>32</v>
      </c>
      <c r="G11" s="6"/>
      <c r="H11" s="6"/>
      <c r="I11" s="7"/>
      <c r="J11" s="9">
        <v>0.512755</v>
      </c>
      <c r="K11" s="9"/>
      <c r="L11" s="10"/>
      <c r="M11" s="6"/>
      <c r="N11" s="6"/>
      <c r="O11" s="6" t="s">
        <v>33</v>
      </c>
    </row>
    <row r="12" spans="1:15" ht="45">
      <c r="A12" s="6" t="s">
        <v>37</v>
      </c>
      <c r="B12" s="7">
        <v>43.3883</v>
      </c>
      <c r="C12" s="7">
        <v>14.9667</v>
      </c>
      <c r="D12" s="6" t="s">
        <v>38</v>
      </c>
      <c r="E12" s="13"/>
      <c r="F12" s="6" t="s">
        <v>32</v>
      </c>
      <c r="G12" s="6"/>
      <c r="H12" s="6"/>
      <c r="I12" s="7"/>
      <c r="J12" s="9">
        <v>0.512721</v>
      </c>
      <c r="K12" s="9"/>
      <c r="L12" s="10"/>
      <c r="M12" s="6"/>
      <c r="N12" s="6"/>
      <c r="O12" s="6" t="s">
        <v>33</v>
      </c>
    </row>
    <row r="13" spans="1:15" s="19" customFormat="1" ht="33.75">
      <c r="A13" s="20" t="s">
        <v>41</v>
      </c>
      <c r="B13" s="7">
        <v>44.364389</v>
      </c>
      <c r="C13" s="21">
        <v>23.477944</v>
      </c>
      <c r="D13" s="6" t="s">
        <v>42</v>
      </c>
      <c r="E13" s="22" t="s">
        <v>55</v>
      </c>
      <c r="F13" s="6" t="s">
        <v>27</v>
      </c>
      <c r="G13" s="20">
        <v>2.15</v>
      </c>
      <c r="H13" s="20">
        <v>9.53</v>
      </c>
      <c r="I13" s="21"/>
      <c r="J13" s="23">
        <v>0.5125582</v>
      </c>
      <c r="K13" s="23"/>
      <c r="L13" s="24">
        <v>3.6</v>
      </c>
      <c r="M13" s="20"/>
      <c r="N13" s="20">
        <v>1154</v>
      </c>
      <c r="O13" s="20" t="s">
        <v>43</v>
      </c>
    </row>
    <row r="14" spans="1:15" s="19" customFormat="1" ht="33.75">
      <c r="A14" s="6" t="s">
        <v>44</v>
      </c>
      <c r="B14" s="7">
        <v>44.364389</v>
      </c>
      <c r="C14" s="21">
        <v>23.477944</v>
      </c>
      <c r="D14" s="6" t="s">
        <v>42</v>
      </c>
      <c r="E14" s="22" t="s">
        <v>55</v>
      </c>
      <c r="F14" s="6" t="s">
        <v>27</v>
      </c>
      <c r="G14" s="25">
        <v>2.16</v>
      </c>
      <c r="H14" s="25">
        <v>9.15</v>
      </c>
      <c r="I14" s="25"/>
      <c r="J14" s="9">
        <v>0.5126069</v>
      </c>
      <c r="K14" s="25"/>
      <c r="L14" s="25">
        <v>4</v>
      </c>
      <c r="M14" s="25"/>
      <c r="N14" s="25">
        <v>1157</v>
      </c>
      <c r="O14" s="6" t="s">
        <v>43</v>
      </c>
    </row>
    <row r="15" spans="1:15" s="19" customFormat="1" ht="45">
      <c r="A15" s="6" t="s">
        <v>45</v>
      </c>
      <c r="B15" s="7">
        <v>44.96658</v>
      </c>
      <c r="C15" s="7">
        <v>23.10897</v>
      </c>
      <c r="D15" s="6" t="s">
        <v>46</v>
      </c>
      <c r="E15" s="25">
        <v>678</v>
      </c>
      <c r="F15" s="6" t="s">
        <v>27</v>
      </c>
      <c r="G15" s="25">
        <v>2.06</v>
      </c>
      <c r="H15" s="25">
        <v>9.76</v>
      </c>
      <c r="I15" s="25"/>
      <c r="J15" s="9">
        <v>0.5126042</v>
      </c>
      <c r="K15" s="25"/>
      <c r="L15" s="25">
        <v>4.9</v>
      </c>
      <c r="M15" s="25"/>
      <c r="N15" s="25">
        <v>957</v>
      </c>
      <c r="O15" s="6" t="s">
        <v>43</v>
      </c>
    </row>
    <row r="16" spans="1:15" s="19" customFormat="1" ht="45">
      <c r="A16" s="6" t="s">
        <v>47</v>
      </c>
      <c r="B16" s="7">
        <v>44.94999</v>
      </c>
      <c r="C16" s="7">
        <v>23.13745</v>
      </c>
      <c r="D16" s="6" t="s">
        <v>49</v>
      </c>
      <c r="E16" s="25">
        <v>678</v>
      </c>
      <c r="F16" s="6" t="s">
        <v>27</v>
      </c>
      <c r="G16" s="25">
        <v>0.79</v>
      </c>
      <c r="H16" s="25">
        <v>4.22</v>
      </c>
      <c r="I16" s="25"/>
      <c r="J16" s="9">
        <v>0.5125502</v>
      </c>
      <c r="K16" s="25"/>
      <c r="L16" s="25">
        <v>5.1</v>
      </c>
      <c r="M16" s="25"/>
      <c r="N16" s="25">
        <v>900</v>
      </c>
      <c r="O16" s="6" t="s">
        <v>43</v>
      </c>
    </row>
    <row r="17" spans="1:15" s="19" customFormat="1" ht="33.75">
      <c r="A17" s="6" t="s">
        <v>48</v>
      </c>
      <c r="B17" s="7">
        <v>45.01614</v>
      </c>
      <c r="C17" s="7">
        <v>23.10745</v>
      </c>
      <c r="D17" s="6" t="s">
        <v>50</v>
      </c>
      <c r="E17" s="25">
        <v>678</v>
      </c>
      <c r="F17" s="6" t="s">
        <v>27</v>
      </c>
      <c r="G17" s="25">
        <v>1.24</v>
      </c>
      <c r="H17" s="25">
        <v>2.93</v>
      </c>
      <c r="I17" s="25"/>
      <c r="J17" s="9">
        <v>0.5132741</v>
      </c>
      <c r="K17" s="25"/>
      <c r="L17" s="25">
        <v>7.5</v>
      </c>
      <c r="M17" s="25"/>
      <c r="N17" s="25">
        <v>464</v>
      </c>
      <c r="O17" s="6" t="s">
        <v>43</v>
      </c>
    </row>
    <row r="18" spans="1:15" s="19" customFormat="1" ht="33.75">
      <c r="A18" s="6" t="s">
        <v>51</v>
      </c>
      <c r="B18" s="7">
        <v>44.98439</v>
      </c>
      <c r="C18" s="7">
        <v>23.05286</v>
      </c>
      <c r="D18" s="6" t="s">
        <v>50</v>
      </c>
      <c r="E18" s="25">
        <v>678</v>
      </c>
      <c r="F18" s="6" t="s">
        <v>27</v>
      </c>
      <c r="G18" s="25">
        <v>0.79</v>
      </c>
      <c r="H18" s="25">
        <v>1.7</v>
      </c>
      <c r="I18" s="25"/>
      <c r="J18" s="9">
        <v>0.513388</v>
      </c>
      <c r="K18" s="25"/>
      <c r="L18" s="25">
        <v>7.7</v>
      </c>
      <c r="M18" s="25"/>
      <c r="N18" s="25">
        <v>551</v>
      </c>
      <c r="O18" s="6" t="s">
        <v>43</v>
      </c>
    </row>
    <row r="19" spans="1:15" s="19" customFormat="1" ht="33.75">
      <c r="A19" s="6" t="s">
        <v>52</v>
      </c>
      <c r="B19" s="7">
        <v>44.92869</v>
      </c>
      <c r="C19" s="7">
        <v>23.03772</v>
      </c>
      <c r="D19" s="6" t="s">
        <v>50</v>
      </c>
      <c r="E19" s="25">
        <v>678</v>
      </c>
      <c r="F19" s="6" t="s">
        <v>27</v>
      </c>
      <c r="G19" s="25">
        <v>2.62</v>
      </c>
      <c r="H19" s="25">
        <v>11</v>
      </c>
      <c r="I19" s="25"/>
      <c r="J19" s="9">
        <v>0.5122149</v>
      </c>
      <c r="K19" s="25"/>
      <c r="L19" s="25">
        <v>-3.9</v>
      </c>
      <c r="M19" s="25"/>
      <c r="N19" s="25">
        <v>2019</v>
      </c>
      <c r="O19" s="6" t="s">
        <v>43</v>
      </c>
    </row>
    <row r="20" spans="1:15" s="19" customFormat="1" ht="33.75">
      <c r="A20" s="6" t="s">
        <v>53</v>
      </c>
      <c r="B20" s="7">
        <v>44.9773</v>
      </c>
      <c r="C20" s="7">
        <v>23.12346</v>
      </c>
      <c r="D20" s="6" t="s">
        <v>54</v>
      </c>
      <c r="E20" s="25">
        <v>678</v>
      </c>
      <c r="F20" s="6" t="s">
        <v>27</v>
      </c>
      <c r="G20" s="25">
        <v>0.94</v>
      </c>
      <c r="H20" s="25">
        <v>5.23</v>
      </c>
      <c r="I20" s="25"/>
      <c r="J20" s="9">
        <v>0.512818</v>
      </c>
      <c r="K20" s="25"/>
      <c r="L20" s="25">
        <v>10.6</v>
      </c>
      <c r="M20" s="25"/>
      <c r="N20" s="25">
        <v>478</v>
      </c>
      <c r="O20" s="6" t="s">
        <v>43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petergeo</dc:creator>
  <cp:keywords/>
  <dc:description/>
  <cp:lastModifiedBy>Peter R. Johnson</cp:lastModifiedBy>
  <cp:lastPrinted>2010-03-19T15:10:48Z</cp:lastPrinted>
  <dcterms:created xsi:type="dcterms:W3CDTF">2009-12-03T19:37:28Z</dcterms:created>
  <dcterms:modified xsi:type="dcterms:W3CDTF">2010-03-19T15:12:48Z</dcterms:modified>
  <cp:category/>
  <cp:version/>
  <cp:contentType/>
  <cp:contentStatus/>
</cp:coreProperties>
</file>